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f61ba2ee01306be/Desktop/1. TWYCROSS PC/2. Accounts/2024-25 accounts/Audit 2024-25/"/>
    </mc:Choice>
  </mc:AlternateContent>
  <xr:revisionPtr revIDLastSave="4" documentId="13_ncr:1_{A2A88FAA-73A8-477F-AE4B-46EC6103B0FD}" xr6:coauthVersionLast="47" xr6:coauthVersionMax="47" xr10:uidLastSave="{763B3071-CDDD-42C7-8BA6-7F13BE28DDD8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H24" i="1"/>
  <c r="L24" i="1" s="1"/>
  <c r="N24" i="1" s="1"/>
  <c r="H20" i="1"/>
  <c r="K20" i="1" s="1"/>
  <c r="H18" i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 s="1"/>
  <c r="G18" i="1"/>
  <c r="M18" i="1"/>
  <c r="G16" i="1"/>
  <c r="M16" i="1" s="1"/>
  <c r="G14" i="1"/>
  <c r="M14" i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6" i="1"/>
  <c r="N26" i="1" s="1"/>
  <c r="K18" i="1"/>
  <c r="K26" i="1"/>
  <c r="K14" i="1"/>
  <c r="L18" i="1"/>
  <c r="N18" i="1"/>
  <c r="K16" i="1"/>
  <c r="I22" i="1"/>
  <c r="G22" i="1"/>
  <c r="M22" i="1" s="1"/>
  <c r="J22" i="1"/>
  <c r="K12" i="1"/>
  <c r="K24" i="1" l="1"/>
  <c r="K28" i="1"/>
  <c r="N28" i="1"/>
  <c r="N16" i="1"/>
  <c r="N14" i="1"/>
  <c r="N12" i="1"/>
  <c r="N10" i="1"/>
  <c r="H22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<sst xmlns="http://schemas.openxmlformats.org/spreadsheetml/2006/main" count="29" uniqueCount="26">
  <si>
    <t xml:space="preserve">Explanation of variances 2024/25 – pro forma </t>
  </si>
  <si>
    <t xml:space="preserve">Name of smaller authority: 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</si>
  <si>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</si>
  <si>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</si>
  <si>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>Please ensure variance explanations are quantified to reduce the variance excluding stated items below the 15% / £500 / £100,000 threshold</t>
  </si>
  <si>
    <t>Variance</t>
  </si>
  <si>
    <t>Explanation Required?</t>
  </si>
  <si>
    <t>DO NOT OVERWRITE THE BOXES HIGHLIGHTED IN RED/GREEN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</si>
  <si>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</si>
  <si>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£</t>
  </si>
  <si>
    <t>%</t>
  </si>
  <si>
    <t>Is &gt; 15%</t>
  </si>
  <si>
    <t>Is &gt; £100,000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</si>
  <si>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</si>
  <si>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</si>
  <si>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</si>
  <si>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</si>
  <si>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</si>
  <si>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</si>
  <si>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</si>
  <si>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8 Total Cash and Short Term Investments</t>
  </si>
  <si>
    <t>9 Total Fixed Assets plus Other Long Term Investments and Assets</t>
  </si>
  <si>
    <t>10 Total Borrowings</t>
  </si>
  <si>
    <t>In 2024 we received £5450 in Section 106 money for work on the playground</t>
  </si>
  <si>
    <t>In 2024 we spent a total of £12987 on playground, £5450 was Section 106 money and we spent a further £7537 on annual repairs plus we had 2 large pieces of equipment vandalised which had to be repaired.</t>
  </si>
  <si>
    <t>In 2024 we had the unexpected costs of the vandalised play equipment whereas we have not had that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</si>
</sst>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7" workbookViewId="0">
      <selection activeCell="A24" sqref="A24:C24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0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7"/>
      <c r="M1" s="7"/>
    </row>
    <row r="2" spans="1:15" ht="15.6" x14ac:dyDescent="0.25">
      <c r="A2" s="21" t="s">
        <v>1</v>
      </c>
      <c r="B2" s="23"/>
      <c r="C2" s="12"/>
      <c r="D2" s="23"/>
      <c r="E2" s="23"/>
      <c r="F2" s="23"/>
      <c r="G2" s="23"/>
      <c r="H2" s="23"/>
      <c r="I2" s="23"/>
      <c r="J2" s="23"/>
      <c r="K2" s="23"/>
      <c r="L2" s="7"/>
      <c r="M2" s="7"/>
    </row>
    <row r="3" spans="1:15" x14ac:dyDescent="0.25">
      <c r="A3" s="1" t="s">
        <v>2</v>
      </c>
    </row>
    <row r="4" spans="1:15" ht="79.5" customHeight="1" x14ac:dyDescent="0.25">
      <c r="A4" s="31" t="s">
        <v>3</v>
      </c>
      <c r="B4" s="32"/>
      <c r="C4" s="32"/>
      <c r="D4" s="32"/>
      <c r="E4" s="32"/>
      <c r="F4" s="32"/>
      <c r="G4" s="32"/>
      <c r="H4" s="32"/>
    </row>
    <row r="5" spans="1:15" x14ac:dyDescent="0.25">
      <c r="A5" s="1" t="s">
        <v>4</v>
      </c>
    </row>
    <row r="6" spans="1:15" x14ac:dyDescent="0.25">
      <c r="A6" s="15"/>
      <c r="D6" s="3"/>
      <c r="F6" s="3"/>
      <c r="O6" s="14"/>
    </row>
    <row r="7" spans="1:15" ht="55.2" x14ac:dyDescent="0.25">
      <c r="D7" s="16">
        <v>2025</v>
      </c>
      <c r="E7" s="14"/>
      <c r="F7" s="16">
        <v>2024</v>
      </c>
      <c r="G7" s="16" t="s">
        <v>5</v>
      </c>
      <c r="H7" s="16" t="s">
        <v>5</v>
      </c>
      <c r="I7" s="16"/>
      <c r="J7" s="16"/>
      <c r="K7" s="16"/>
      <c r="L7" s="24" t="s">
        <v>6</v>
      </c>
      <c r="M7" s="25"/>
      <c r="N7" s="18" t="s">
        <v>7</v>
      </c>
      <c r="O7" s="17" t="s">
        <v>8</v>
      </c>
    </row>
    <row r="8" spans="1:15" x14ac:dyDescent="0.25">
      <c r="D8" s="16" t="s">
        <v>9</v>
      </c>
      <c r="E8" s="14"/>
      <c r="F8" s="16" t="s">
        <v>9</v>
      </c>
      <c r="G8" s="16" t="s">
        <v>9</v>
      </c>
      <c r="H8" s="16" t="s">
        <v>10</v>
      </c>
      <c r="I8" s="16"/>
      <c r="J8" s="16"/>
      <c r="K8" s="14"/>
      <c r="L8" s="16" t="s">
        <v>11</v>
      </c>
      <c r="M8" s="16" t="s">
        <v>12</v>
      </c>
      <c r="O8" s="10"/>
    </row>
    <row r="9" spans="1:15" ht="14.4" thickBot="1" x14ac:dyDescent="0.3">
      <c r="D9" s="3"/>
      <c r="E9" s="3"/>
      <c r="O9" s="10"/>
    </row>
    <row r="10" spans="1:15" ht="30" customHeight="1" thickBot="1" x14ac:dyDescent="0.3">
      <c r="A10" s="27" t="s">
        <v>13</v>
      </c>
      <c r="B10" s="27"/>
      <c r="C10" s="27"/>
      <c r="D10" s="6">
        <v>13544</v>
      </c>
      <c r="F10" s="6">
        <v>17280</v>
      </c>
      <c r="G10" s="4"/>
      <c r="N10" s="8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1"/>
    </row>
    <row r="11" spans="1:15" ht="14.4" thickBot="1" x14ac:dyDescent="0.3">
      <c r="D11" s="4"/>
      <c r="F11" s="4"/>
      <c r="O11" s="10"/>
    </row>
    <row r="12" spans="1:15" ht="14.4" thickBot="1" x14ac:dyDescent="0.3">
      <c r="A12" s="28" t="s">
        <v>14</v>
      </c>
      <c r="B12" s="29"/>
      <c r="C12" s="30"/>
      <c r="D12" s="6">
        <v>24355</v>
      </c>
      <c r="F12" s="6">
        <v>26950</v>
      </c>
      <c r="G12" s="4">
        <f>D12-F12</f>
        <v>-2595</v>
      </c>
      <c r="H12" s="5">
        <f>IF((D12&gt;F12),(D12-F12)/F12,IF(D12&lt;F12,-(D12-F12)/F12,IF(D12=F12,0)))</f>
        <v>9.6289424860853429E-2</v>
      </c>
      <c r="I12" s="2">
        <f>IF(D12-F12&lt;500,0,IF(D12-F12&gt;500,1,IF(D12-F12=500,1)))</f>
        <v>0</v>
      </c>
      <c r="J12" s="2">
        <f>IF(F12-D12&lt;500,0,IF(F12-D12&gt;500,1,IF(F12-D12=500,1)))</f>
        <v>1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8" t="str">
        <f>IF((L12="YES")*AND(I12+J12&lt;1),"Explanation not required, difference less than £500"," ")</f>
        <v xml:space="preserve"> </v>
      </c>
      <c r="O12" s="11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0"/>
    </row>
    <row r="14" spans="1:15" ht="14.4" thickBot="1" x14ac:dyDescent="0.3">
      <c r="A14" s="26" t="s">
        <v>15</v>
      </c>
      <c r="B14" s="26"/>
      <c r="C14" s="26"/>
      <c r="D14" s="6">
        <v>3365</v>
      </c>
      <c r="F14" s="6">
        <v>6312</v>
      </c>
      <c r="G14" s="4">
        <f>D14-F14</f>
        <v>-2947</v>
      </c>
      <c r="H14" s="5">
        <f>IF((D14&gt;F14),(D14-F14)/F14,IF(D14&lt;F14,-(D14-F14)/F14,IF(D14=F14,0)))</f>
        <v>0.46688846641318127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8" t="str">
        <f>IF((L14="YES")*AND(I14+J14&lt;1),"Explanation not required, difference less than £500"," ")</f>
        <v xml:space="preserve"> </v>
      </c>
      <c r="O14" s="11" t="s">
        <v>23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0"/>
    </row>
    <row r="16" spans="1:15" ht="14.4" thickBot="1" x14ac:dyDescent="0.3">
      <c r="A16" s="26" t="s">
        <v>16</v>
      </c>
      <c r="B16" s="26"/>
      <c r="C16" s="26"/>
      <c r="D16" s="6">
        <v>8111</v>
      </c>
      <c r="F16" s="6">
        <v>8551</v>
      </c>
      <c r="G16" s="4">
        <f>D16-F16</f>
        <v>-440</v>
      </c>
      <c r="H16" s="5">
        <f>IF((D16&gt;F16),(D16-F16)/F16,IF(D16&lt;F16,-(D16-F16)/F16,IF(D16=F16,0)))</f>
        <v>5.1455970061981056E-2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8" t="str">
        <f>IF((L16="YES")*AND(I16+J16&lt;1),"Explanation not required, difference less than £500"," ")</f>
        <v xml:space="preserve"> </v>
      </c>
      <c r="O16" s="11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0"/>
    </row>
    <row r="18" spans="1:23" ht="14.4" thickBot="1" x14ac:dyDescent="0.3">
      <c r="A18" s="26" t="s">
        <v>17</v>
      </c>
      <c r="B18" s="26"/>
      <c r="C18" s="26"/>
      <c r="D18" s="6">
        <v>344</v>
      </c>
      <c r="F18" s="6">
        <v>344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8" t="str">
        <f>IF((L18="YES")*AND(I18+J18&lt;1),"Explanation not required, difference less than £500"," ")</f>
        <v xml:space="preserve"> </v>
      </c>
      <c r="O18" s="11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0"/>
    </row>
    <row r="20" spans="1:23" ht="42" thickBot="1" x14ac:dyDescent="0.3">
      <c r="A20" s="26" t="s">
        <v>18</v>
      </c>
      <c r="B20" s="26"/>
      <c r="C20" s="26"/>
      <c r="D20" s="6">
        <v>16932</v>
      </c>
      <c r="F20" s="6">
        <v>25548</v>
      </c>
      <c r="G20" s="4">
        <f>D20-F20</f>
        <v>-8616</v>
      </c>
      <c r="H20" s="5">
        <f>IF((D20&gt;F20),(D20-F20)/F20,IF(D20&lt;F20,-(D20-F20)/F20,IF(D20=F20,0)))</f>
        <v>0.33724753405354624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8" t="str">
        <f>IF((L20="YES")*AND(I20+J20&lt;1),"Explanation not required, difference less than £500"," ")</f>
        <v xml:space="preserve"> </v>
      </c>
      <c r="O20" s="11" t="s">
        <v>24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0"/>
    </row>
    <row r="22" spans="1:23" ht="14.4" thickBot="1" x14ac:dyDescent="0.3">
      <c r="A22" s="22" t="s">
        <v>19</v>
      </c>
      <c r="D22" s="19">
        <v>18472</v>
      </c>
      <c r="F22" s="19">
        <v>13544</v>
      </c>
      <c r="G22" s="4">
        <f>D22-F22</f>
        <v>4928</v>
      </c>
      <c r="H22" s="5">
        <f>IF((D22&gt;F22),(D22-F22)/F22,IF(D22&lt;F22,-(D22-F22)/F22,IF(D22=F22,0)))</f>
        <v>0.36385115180153571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8" t="str">
        <f>IF((L22="YES")*AND(I22+J22&lt;1),"Explanation not required, difference less than £500"," ")</f>
        <v xml:space="preserve"> </v>
      </c>
      <c r="O22" s="11"/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0"/>
    </row>
    <row r="24" spans="1:23" ht="28.2" thickBot="1" x14ac:dyDescent="0.3">
      <c r="A24" s="26" t="s">
        <v>20</v>
      </c>
      <c r="B24" s="26"/>
      <c r="C24" s="26"/>
      <c r="D24" s="6">
        <v>18472</v>
      </c>
      <c r="F24" s="6">
        <v>13544</v>
      </c>
      <c r="G24" s="4">
        <f>D24-F24</f>
        <v>4928</v>
      </c>
      <c r="H24" s="5">
        <f>IF((D24&gt;F24),(D24-F24)/F24,IF(D24&lt;F24,-(D24-F24)/F24,IF(D24=F24,0)))</f>
        <v>0.36385115180153571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8" t="str">
        <f>IF((L24="YES")*AND(I24+J24&lt;1),"Explanation not required, difference less than £500"," ")</f>
        <v xml:space="preserve"> </v>
      </c>
      <c r="O24" s="11" t="s">
        <v>25</v>
      </c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0"/>
    </row>
    <row r="26" spans="1:23" ht="14.4" thickBot="1" x14ac:dyDescent="0.3">
      <c r="A26" s="26" t="s">
        <v>21</v>
      </c>
      <c r="B26" s="26"/>
      <c r="C26" s="26"/>
      <c r="D26" s="6">
        <v>54917</v>
      </c>
      <c r="F26" s="6">
        <v>54917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8" t="str">
        <f>IF((L26="YES")*AND(I26+J26&lt;1),"Explanation not required, difference less than £500"," ")</f>
        <v xml:space="preserve"> </v>
      </c>
      <c r="O26" s="11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0"/>
    </row>
    <row r="28" spans="1:23" ht="14.4" thickBot="1" x14ac:dyDescent="0.3">
      <c r="A28" s="26" t="s">
        <v>22</v>
      </c>
      <c r="B28" s="26"/>
      <c r="C28" s="26"/>
      <c r="D28" s="6">
        <v>2235</v>
      </c>
      <c r="F28" s="6">
        <v>2529</v>
      </c>
      <c r="G28" s="4">
        <f>D28-F28</f>
        <v>-294</v>
      </c>
      <c r="H28" s="5">
        <f>IF((D28&gt;F28),(D28-F28)/F28,IF(D28&lt;F28,-(D28-F28)/F28,IF(D28=F28,0)))</f>
        <v>0.1162514827995255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8" t="str">
        <f>IF((L28="YES")*AND(I28+J28&lt;1),"Explanation not required, difference less than £500"," ")</f>
        <v xml:space="preserve"> </v>
      </c>
      <c r="O28" s="11"/>
    </row>
    <row r="29" spans="1:23" x14ac:dyDescent="0.25">
      <c r="H29" s="5"/>
      <c r="K29" s="3"/>
      <c r="L29" s="3"/>
      <c r="M29" s="3"/>
      <c r="O29" s="10"/>
    </row>
    <row r="30" spans="1:23" x14ac:dyDescent="0.25">
      <c r="C30" s="9"/>
    </row>
    <row r="31" spans="1:23" ht="15" customHeight="1" x14ac:dyDescent="0.25">
      <c r="P31" s="13"/>
      <c r="Q31" s="13"/>
      <c r="R31" s="13"/>
      <c r="S31" s="13"/>
      <c r="T31" s="13"/>
      <c r="U31" s="13"/>
      <c r="V31" s="13"/>
      <c r="W31" s="13"/>
    </row>
    <row r="32" spans="1:23" ht="17.399999999999999" x14ac:dyDescent="0.3">
      <c r="C32" s="20"/>
      <c r="O32" s="13"/>
      <c r="P32" s="13"/>
      <c r="Q32" s="13"/>
      <c r="R32" s="13"/>
      <c r="S32" s="13"/>
      <c r="T32" s="13"/>
      <c r="U32" s="13"/>
      <c r="V32" s="13"/>
      <c r="W32" s="13"/>
    </row>
    <row r="34" spans="3:3" ht="17.399999999999999" x14ac:dyDescent="0.3">
      <c r="C34" s="20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Manager/>
  <Company>Littlejohn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Twycross Council</cp:lastModifiedBy>
  <cp:revision/>
  <dcterms:created xsi:type="dcterms:W3CDTF">2012-07-11T10:01:28Z</dcterms:created>
  <dcterms:modified xsi:type="dcterms:W3CDTF">2025-05-15T10:02:05Z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